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23835" windowHeight="1252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<sst xmlns="http://schemas.openxmlformats.org/spreadsheetml/2006/main" count="56" uniqueCount="55">
  <si>
    <t>Heatconductivity for different materials</t>
  </si>
  <si>
    <t>kW/hour/m2/C.diff./cm</t>
  </si>
  <si>
    <t>Steel</t>
  </si>
  <si>
    <t>Alu</t>
  </si>
  <si>
    <t>red brick</t>
  </si>
  <si>
    <t>granit</t>
  </si>
  <si>
    <t>dry sand</t>
  </si>
  <si>
    <t>concret</t>
  </si>
  <si>
    <t>water</t>
  </si>
  <si>
    <t>watt/minute/cm/m2/t.diffC.</t>
  </si>
  <si>
    <t>surface of stove m2</t>
  </si>
  <si>
    <t xml:space="preserve"> </t>
  </si>
  <si>
    <t>mineralwool</t>
  </si>
  <si>
    <t>R = 1/U</t>
  </si>
  <si>
    <t>cm of mat.</t>
  </si>
  <si>
    <t>sum</t>
  </si>
  <si>
    <t>1/R=</t>
  </si>
  <si>
    <t>Number of surfaces the heat must pass through</t>
  </si>
  <si>
    <t>This spreadsheet can give you a picture of the conseqvenses of your choises.</t>
  </si>
  <si>
    <t>If you want to have more than one layr for instance, you may have to put a thin layer of mineralwool inbetween these two layrs.</t>
  </si>
  <si>
    <t>If so, try to change the thickness of the red bricks from 11,5 to 23cm, and add 0,5cm of mineralwool, and se what happens !</t>
  </si>
  <si>
    <t>You could allso try to make two layer of 5cm. Brick + 20cm of granit. This will be quit different.</t>
  </si>
  <si>
    <t xml:space="preserve">Then you can calculate the areas of the stove seperately and put the result together afterwords. </t>
  </si>
  <si>
    <t>since the sum in K21 cannot calculate with false arguments.</t>
  </si>
  <si>
    <t xml:space="preserve">Maybe you want to build a stove, where some of the surface is build into a corner of existing walls, and therefor have 2 layrs, and the front only have one. </t>
  </si>
  <si>
    <t>The number of surfaces (row20) is affected by the number of outherskinns you chose. If you have a singelskinn you have 2 surfaces the heat schould pass (in and out), if you make doubleskinn with something inbetween you have 6 surfaces.</t>
  </si>
  <si>
    <t>I have made space for 3 more materials of your choise. If you add some here, you maybe have to copy/paste the calculation in the K-colonne to theese rows aswell</t>
  </si>
  <si>
    <t>Heatcapasity of fireproof bricks</t>
  </si>
  <si>
    <t>0,2556wh/kg/K</t>
  </si>
  <si>
    <t>Kg of wood pr. fire</t>
  </si>
  <si>
    <t>efficiency of stove %</t>
  </si>
  <si>
    <t>energi in wood released to core kW/h</t>
  </si>
  <si>
    <t>Starttemp in core</t>
  </si>
  <si>
    <t>Endtemp of core</t>
  </si>
  <si>
    <t>input</t>
  </si>
  <si>
    <t>Result</t>
  </si>
  <si>
    <t>The result will appear in J18 redrawn the temperature of the livingroom (20C)</t>
  </si>
  <si>
    <t>energy</t>
  </si>
  <si>
    <t>temp.</t>
  </si>
  <si>
    <t>Output</t>
  </si>
  <si>
    <t>If you go down from here in this spreadsheet, you can calculate the performanse of your core.</t>
  </si>
  <si>
    <t>Here you can calculate the temp of your core just after a fire:</t>
  </si>
  <si>
    <t>In the graf to the right, you will se the output from your stove during 48 hours.</t>
  </si>
  <si>
    <t>Veigth of total stove</t>
  </si>
  <si>
    <t>input kg. wood</t>
  </si>
  <si>
    <t>Hours</t>
  </si>
  <si>
    <t>average for 24 hours</t>
  </si>
  <si>
    <t>Average output 24hours</t>
  </si>
  <si>
    <t>Kg. of wood first hour</t>
  </si>
  <si>
    <t>Kg of wood second hour</t>
  </si>
  <si>
    <t>What i allready have put in of figures, is just normal to my stoves. You can change them as you please.</t>
  </si>
  <si>
    <t>It is very simplified, and mostly say something about your choises of the way you build the outher skin. The effect of the house, its furnitures and walls is not calculated here, but will smoothen out the curve dramaticly.</t>
  </si>
  <si>
    <t>If you by mistake destroy a calculation, just download it again from my homepage and start all over.</t>
  </si>
  <si>
    <t>only change red figures</t>
  </si>
  <si>
    <t>soapstone</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</si>
</sst>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1">
    <font>
      <sz val="10"/>
      <name val="Arial"/>
      <family val="0"/>
    </font>
    <font>
      <b/>
      <sz val="14"/>
      <name val="Arial"/>
      <family val="2"/>
    </font>
    <font>
      <b/>
      <sz val="12"/>
      <name val="Arial"/>
      <family val="2"/>
    </font>
    <font>
      <b/>
      <sz val="12"/>
      <color indexed="10"/>
      <name val="Arial"/>
      <family val="2"/>
    </font>
    <font>
      <sz val="10"/>
      <color indexed="10"/>
      <name val="Arial"/>
      <family val="2"/>
    </font>
    <font>
      <sz val="12"/>
      <name val="Arial"/>
      <family val="2"/>
    </font>
    <font>
      <b/>
      <sz val="10"/>
      <name val="Arial"/>
      <family val="2"/>
    </font>
    <font>
      <b/>
      <sz val="11"/>
      <name val="Arial"/>
      <family val="2"/>
    </font>
    <font>
      <b/>
      <sz val="10"/>
      <color indexed="10"/>
      <name val="Arial"/>
      <family val="2"/>
    </font>
    <font>
      <sz val="9.5"/>
      <name val="Arial"/>
      <family val="0"/>
    </font>
    <font>
      <b/>
      <sz val="9.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Ark1!$L$55:$L$102</c:f>
              <c:numCache/>
            </c:numRef>
          </c:val>
          <c:smooth val="0"/>
        </c:ser>
        <c:axId val="41181207"/>
        <c:axId val="35086544"/>
      </c:lineChart>
      <c:catAx>
        <c:axId val="41181207"/>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sz="950" b="1" i="0" u="none" baseline="0">
                    <a:latin typeface="Arial"/>
                    <a:ea typeface="Arial"/>
                    <a:cs typeface="Arial"/>
                  </a:rPr>
                  <a:t>kW output</a:t>
                </a:r>
              </a:p>
            </c:rich>
          </c:tx>
          <c:layout/>
          <c:overlay val="0"/>
          <c:spPr>
            <a:noFill/>
            <a:ln>
              <a:noFill/>
            </a:ln>
          </c:spPr>
        </c:title>
        <c:majorGridlines/>
        <c:delete val="0"/>
        <c:numFmt formatCode="General" sourceLinked="1"/>
        <c:majorTickMark val="out"/>
        <c:minorTickMark val="none"/>
        <c:tickLblPos val="nextTo"/>
        <c:crossAx val="411812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95250</xdr:rowOff>
    </xdr:from>
    <xdr:to>
      <xdr:col>22</xdr:col>
      <xdr:colOff>352425</xdr:colOff>
      <xdr:row>22</xdr:row>
      <xdr:rowOff>190500</xdr:rowOff>
    </xdr:to>
    <xdr:graphicFrame>
      <xdr:nvGraphicFramePr>
        <xdr:cNvPr id="1" name="Chart 2"/>
        <xdr:cNvGraphicFramePr/>
      </xdr:nvGraphicFramePr>
      <xdr:xfrm>
        <a:off x="8791575" y="95250"/>
        <a:ext cx="698182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
  <sheetViews>
    <sheetView tabSelected="1" workbookViewId="0" topLeftCell="A1">
      <selection activeCell="J2" sqref="J2"/>
    </sheetView>
  </sheetViews>
  <sheetFormatPr defaultColWidth="9.140625" defaultRowHeight="12.75"/>
  <cols>
    <col min="1" max="1" width="23.57421875" style="0" customWidth="1"/>
    <col min="3" max="3" width="10.00390625" style="0" bestFit="1" customWidth="1"/>
    <col min="10" max="10" width="21.28125" style="0" customWidth="1"/>
    <col min="11" max="11" width="11.8515625" style="0" bestFit="1" customWidth="1"/>
  </cols>
  <sheetData>
    <row r="1" ht="18">
      <c r="A1" s="1" t="s">
        <v>0</v>
      </c>
    </row>
    <row r="2" ht="15.75">
      <c r="J2" s="3" t="s">
        <v>53</v>
      </c>
    </row>
    <row r="3" ht="12.75">
      <c r="J3" s="4"/>
    </row>
    <row r="4" spans="3:10" ht="12.75">
      <c r="C4" t="s">
        <v>9</v>
      </c>
      <c r="G4" t="s">
        <v>1</v>
      </c>
      <c r="J4" s="4" t="s">
        <v>14</v>
      </c>
    </row>
    <row r="5" spans="9:10" ht="12.75">
      <c r="I5" t="s">
        <v>13</v>
      </c>
      <c r="J5" s="4"/>
    </row>
    <row r="6" spans="1:11" ht="12.75">
      <c r="A6" t="s">
        <v>2</v>
      </c>
      <c r="C6">
        <v>74.65116</v>
      </c>
      <c r="G6">
        <f aca="true" t="shared" si="0" ref="G6:G12">(C6*60)/1000</f>
        <v>4.479069600000001</v>
      </c>
      <c r="I6">
        <f>1/G6</f>
        <v>0.22326065216758406</v>
      </c>
      <c r="J6" s="4">
        <v>0</v>
      </c>
      <c r="K6">
        <f aca="true" t="shared" si="1" ref="K6:K14">J6/G6</f>
        <v>0</v>
      </c>
    </row>
    <row r="7" spans="1:11" ht="12.75">
      <c r="A7" t="s">
        <v>3</v>
      </c>
      <c r="C7">
        <v>341.86</v>
      </c>
      <c r="G7">
        <f t="shared" si="0"/>
        <v>20.5116</v>
      </c>
      <c r="I7">
        <f aca="true" t="shared" si="2" ref="I7:I16">1/G7</f>
        <v>0.048752900797597455</v>
      </c>
      <c r="J7" s="4">
        <v>0</v>
      </c>
      <c r="K7">
        <f t="shared" si="1"/>
        <v>0</v>
      </c>
    </row>
    <row r="8" spans="1:11" ht="12.75">
      <c r="A8" t="s">
        <v>4</v>
      </c>
      <c r="C8">
        <v>1.046512</v>
      </c>
      <c r="G8">
        <f t="shared" si="0"/>
        <v>0.06279072000000001</v>
      </c>
      <c r="I8">
        <f t="shared" si="2"/>
        <v>15.925920263376497</v>
      </c>
      <c r="J8" s="4">
        <v>11.5</v>
      </c>
      <c r="K8">
        <f t="shared" si="1"/>
        <v>183.14808302882972</v>
      </c>
    </row>
    <row r="9" spans="1:11" ht="12.75">
      <c r="A9" t="s">
        <v>5</v>
      </c>
      <c r="C9">
        <v>3.488372</v>
      </c>
      <c r="G9">
        <f t="shared" si="0"/>
        <v>0.20930232000000001</v>
      </c>
      <c r="I9">
        <f t="shared" si="2"/>
        <v>4.7777779051851885</v>
      </c>
      <c r="J9" s="4">
        <v>0</v>
      </c>
      <c r="K9">
        <f t="shared" si="1"/>
        <v>0</v>
      </c>
    </row>
    <row r="10" spans="1:11" ht="12.75">
      <c r="A10" t="s">
        <v>6</v>
      </c>
      <c r="C10">
        <v>0.6488372</v>
      </c>
      <c r="G10">
        <f t="shared" si="0"/>
        <v>0.038930232</v>
      </c>
      <c r="I10">
        <f t="shared" si="2"/>
        <v>25.686977668152604</v>
      </c>
      <c r="J10" s="4">
        <v>0</v>
      </c>
      <c r="K10">
        <f t="shared" si="1"/>
        <v>0</v>
      </c>
    </row>
    <row r="11" spans="1:11" ht="12.75">
      <c r="A11" t="s">
        <v>7</v>
      </c>
      <c r="C11">
        <v>1.534884</v>
      </c>
      <c r="G11">
        <f t="shared" si="0"/>
        <v>0.09209304</v>
      </c>
      <c r="I11">
        <f t="shared" si="2"/>
        <v>10.858583884297879</v>
      </c>
      <c r="J11" s="4">
        <v>0</v>
      </c>
      <c r="K11">
        <f t="shared" si="1"/>
        <v>0</v>
      </c>
    </row>
    <row r="12" spans="1:11" ht="12.75">
      <c r="A12" t="s">
        <v>8</v>
      </c>
      <c r="C12">
        <v>0.9976744</v>
      </c>
      <c r="G12">
        <f t="shared" si="0"/>
        <v>0.059860464</v>
      </c>
      <c r="I12">
        <f t="shared" si="2"/>
        <v>16.705517017041497</v>
      </c>
      <c r="J12" s="4">
        <v>0</v>
      </c>
      <c r="K12">
        <f t="shared" si="1"/>
        <v>0</v>
      </c>
    </row>
    <row r="13" spans="1:11" ht="12.75">
      <c r="A13" t="s">
        <v>12</v>
      </c>
      <c r="C13">
        <v>0.04</v>
      </c>
      <c r="G13">
        <f>(C13*60)/1000</f>
        <v>0.0024</v>
      </c>
      <c r="I13">
        <f t="shared" si="2"/>
        <v>416.6666666666667</v>
      </c>
      <c r="J13" s="4">
        <v>0</v>
      </c>
      <c r="K13">
        <f t="shared" si="1"/>
        <v>0</v>
      </c>
    </row>
    <row r="14" spans="1:11" ht="12.75">
      <c r="A14" t="s">
        <v>54</v>
      </c>
      <c r="C14">
        <v>6.4</v>
      </c>
      <c r="G14">
        <f>(C14*60)/1000</f>
        <v>0.384</v>
      </c>
      <c r="I14">
        <f t="shared" si="2"/>
        <v>2.6041666666666665</v>
      </c>
      <c r="J14" s="4">
        <v>0</v>
      </c>
      <c r="K14">
        <f t="shared" si="1"/>
        <v>0</v>
      </c>
    </row>
    <row r="15" spans="7:10" ht="12.75">
      <c r="G15">
        <f>(C15*60)/1000</f>
        <v>0</v>
      </c>
      <c r="I15" t="e">
        <f t="shared" si="2"/>
        <v>#DIV/0!</v>
      </c>
      <c r="J15" s="4"/>
    </row>
    <row r="16" spans="7:10" ht="12.75">
      <c r="G16">
        <f>(C16*60)/1000</f>
        <v>0</v>
      </c>
      <c r="I16" t="e">
        <f t="shared" si="2"/>
        <v>#DIV/0!</v>
      </c>
      <c r="J16" s="4"/>
    </row>
    <row r="17" spans="8:10" ht="12.75">
      <c r="H17" t="s">
        <v>10</v>
      </c>
      <c r="J17" s="4">
        <v>4</v>
      </c>
    </row>
    <row r="18" ht="12.75">
      <c r="J18" s="4"/>
    </row>
    <row r="19" ht="12.75">
      <c r="J19" s="4"/>
    </row>
    <row r="20" spans="6:11" ht="12.75">
      <c r="F20" t="s">
        <v>17</v>
      </c>
      <c r="J20" s="4">
        <v>3</v>
      </c>
      <c r="K20">
        <f>1/(0.13/J20)</f>
        <v>23.076923076923077</v>
      </c>
    </row>
    <row r="21" spans="2:11" ht="12.75">
      <c r="B21" t="s">
        <v>11</v>
      </c>
      <c r="J21" t="s">
        <v>15</v>
      </c>
      <c r="K21">
        <f>SUM(K6:K20)</f>
        <v>206.22500610575278</v>
      </c>
    </row>
    <row r="22" spans="10:11" ht="12.75">
      <c r="J22" t="s">
        <v>16</v>
      </c>
      <c r="K22">
        <f>1/K21</f>
        <v>0.004849072471294762</v>
      </c>
    </row>
    <row r="23" spans="10:11" ht="18">
      <c r="J23" s="6" t="s">
        <v>47</v>
      </c>
      <c r="K23" s="1">
        <f>L52</f>
        <v>2.105338968693484</v>
      </c>
    </row>
    <row r="24" ht="15.75">
      <c r="A24" s="2" t="s">
        <v>18</v>
      </c>
    </row>
    <row r="25" ht="15.75">
      <c r="A25" s="2"/>
    </row>
    <row r="26" ht="15">
      <c r="A26" s="5" t="s">
        <v>50</v>
      </c>
    </row>
    <row r="27" ht="15">
      <c r="A27" s="5" t="s">
        <v>51</v>
      </c>
    </row>
    <row r="28" ht="15">
      <c r="A28" s="5" t="s">
        <v>52</v>
      </c>
    </row>
    <row r="29" ht="12.75">
      <c r="A29" t="s">
        <v>19</v>
      </c>
    </row>
    <row r="30" ht="12.75">
      <c r="A30" t="s">
        <v>20</v>
      </c>
    </row>
    <row r="31" ht="12.75">
      <c r="A31" t="s">
        <v>21</v>
      </c>
    </row>
    <row r="32" ht="12.75">
      <c r="A32" t="s">
        <v>24</v>
      </c>
    </row>
    <row r="33" ht="12.75">
      <c r="A33" t="s">
        <v>22</v>
      </c>
    </row>
    <row r="34" ht="12.75">
      <c r="A34" t="s">
        <v>25</v>
      </c>
    </row>
    <row r="36" ht="12.75">
      <c r="A36" t="s">
        <v>26</v>
      </c>
    </row>
    <row r="37" ht="12.75">
      <c r="A37" t="s">
        <v>23</v>
      </c>
    </row>
    <row r="39" ht="12.75">
      <c r="A39" t="s">
        <v>40</v>
      </c>
    </row>
    <row r="40" ht="12.75">
      <c r="A40" t="s">
        <v>42</v>
      </c>
    </row>
    <row r="44" ht="15">
      <c r="A44" s="7" t="s">
        <v>41</v>
      </c>
    </row>
    <row r="45" ht="12.75">
      <c r="A45" t="s">
        <v>36</v>
      </c>
    </row>
    <row r="46" ht="12.75">
      <c r="A46" s="6"/>
    </row>
    <row r="47" ht="12.75">
      <c r="D47" t="s">
        <v>11</v>
      </c>
    </row>
    <row r="48" spans="1:3" ht="12.75">
      <c r="A48" t="s">
        <v>27</v>
      </c>
      <c r="C48" t="s">
        <v>28</v>
      </c>
    </row>
    <row r="49" spans="3:4" ht="12.75">
      <c r="C49" s="6" t="s">
        <v>35</v>
      </c>
      <c r="D49" s="8" t="s">
        <v>34</v>
      </c>
    </row>
    <row r="50" spans="1:4" ht="12.75">
      <c r="A50" t="s">
        <v>43</v>
      </c>
      <c r="D50" s="4">
        <v>3000</v>
      </c>
    </row>
    <row r="51" spans="1:12" ht="12.75">
      <c r="A51" t="s">
        <v>48</v>
      </c>
      <c r="D51" s="4">
        <v>9</v>
      </c>
      <c r="L51" t="s">
        <v>46</v>
      </c>
    </row>
    <row r="52" spans="1:12" ht="12.75">
      <c r="A52" t="s">
        <v>49</v>
      </c>
      <c r="D52" s="4">
        <v>9</v>
      </c>
      <c r="L52">
        <f>SUM(L56:L79)/24</f>
        <v>2.105338968693484</v>
      </c>
    </row>
    <row r="53" spans="1:4" ht="12.75">
      <c r="A53" t="s">
        <v>29</v>
      </c>
      <c r="D53" s="4">
        <f>D51+D52</f>
        <v>18</v>
      </c>
    </row>
    <row r="54" spans="1:13" ht="12.75">
      <c r="A54" t="s">
        <v>30</v>
      </c>
      <c r="D54" s="4">
        <v>90</v>
      </c>
      <c r="F54" t="s">
        <v>44</v>
      </c>
      <c r="H54" t="s">
        <v>37</v>
      </c>
      <c r="I54" t="s">
        <v>38</v>
      </c>
      <c r="L54" t="s">
        <v>39</v>
      </c>
      <c r="M54" t="s">
        <v>45</v>
      </c>
    </row>
    <row r="55" spans="1:12" ht="12.75">
      <c r="A55" t="s">
        <v>31</v>
      </c>
      <c r="C55">
        <f>D53*4.5*(D54/100)</f>
        <v>72.9</v>
      </c>
      <c r="D55" s="4"/>
      <c r="F55">
        <v>8</v>
      </c>
      <c r="H55">
        <f>D51*4.5*(D54/100)</f>
        <v>36.45</v>
      </c>
      <c r="I55">
        <f>(H55*1000)/(0.2556*D50)+D56-20</f>
        <v>127.53521126760563</v>
      </c>
      <c r="K55">
        <f>K$22</f>
        <v>0.004849072471294762</v>
      </c>
      <c r="L55">
        <f>K55*J17*D56</f>
        <v>1.9396289885179048</v>
      </c>
    </row>
    <row r="56" spans="1:13" ht="12.75">
      <c r="A56" t="s">
        <v>32</v>
      </c>
      <c r="D56" s="4">
        <v>100</v>
      </c>
      <c r="F56">
        <v>8</v>
      </c>
      <c r="H56">
        <f>D52*4.5*(D54/100)+H55</f>
        <v>72.9</v>
      </c>
      <c r="I56">
        <f>((H55-L56)*1000)/(0.2556*D50)+I55</f>
        <v>171.84440541430095</v>
      </c>
      <c r="K56">
        <f>K$22</f>
        <v>0.004849072471294762</v>
      </c>
      <c r="L56">
        <f>K56*$J$17*I55</f>
        <v>2.4737099283140322</v>
      </c>
      <c r="M56">
        <v>1</v>
      </c>
    </row>
    <row r="57" spans="1:13" ht="12.75">
      <c r="A57" t="s">
        <v>33</v>
      </c>
      <c r="C57">
        <f>(C55*1000)/(0.2556*D50)+D56</f>
        <v>195.07042253521126</v>
      </c>
      <c r="H57">
        <f>H56-L57</f>
        <v>69.56685609743799</v>
      </c>
      <c r="I57">
        <f>(I56/H56)*H57</f>
        <v>163.98731169556197</v>
      </c>
      <c r="K57">
        <f>K$22</f>
        <v>0.004849072471294762</v>
      </c>
      <c r="L57">
        <f>K57*$J$17*I56</f>
        <v>3.3331439025620133</v>
      </c>
      <c r="M57">
        <f>M56+1</f>
        <v>2</v>
      </c>
    </row>
    <row r="58" spans="8:13" ht="12.75">
      <c r="H58">
        <f aca="true" t="shared" si="3" ref="H58:H102">H57-L58</f>
        <v>66.38611066229966</v>
      </c>
      <c r="I58">
        <f aca="true" t="shared" si="4" ref="I58:I102">(I57/H57)*H58</f>
        <v>156.48946110467585</v>
      </c>
      <c r="K58">
        <f aca="true" t="shared" si="5" ref="K58:K102">K$22</f>
        <v>0.004849072471294762</v>
      </c>
      <c r="L58">
        <f aca="true" t="shared" si="6" ref="L58:L102">K58*$J$17*I57</f>
        <v>3.1807454351383324</v>
      </c>
      <c r="M58">
        <f aca="true" t="shared" si="7" ref="M58:M102">M57+1</f>
        <v>3</v>
      </c>
    </row>
    <row r="59" spans="8:13" ht="12.75">
      <c r="H59">
        <f t="shared" si="3"/>
        <v>63.35079571073791</v>
      </c>
      <c r="I59">
        <f t="shared" si="4"/>
        <v>149.3344282775666</v>
      </c>
      <c r="K59">
        <f t="shared" si="5"/>
        <v>0.004849072471294762</v>
      </c>
      <c r="L59">
        <f t="shared" si="6"/>
        <v>3.0353149515617446</v>
      </c>
      <c r="M59">
        <f t="shared" si="7"/>
        <v>4</v>
      </c>
    </row>
    <row r="60" spans="8:13" ht="12.75">
      <c r="H60">
        <f t="shared" si="3"/>
        <v>60.45426185002875</v>
      </c>
      <c r="I60">
        <f t="shared" si="4"/>
        <v>142.5065388529307</v>
      </c>
      <c r="K60">
        <f t="shared" si="5"/>
        <v>0.004849072471294762</v>
      </c>
      <c r="L60">
        <f t="shared" si="6"/>
        <v>2.896533860709161</v>
      </c>
      <c r="M60">
        <f t="shared" si="7"/>
        <v>5</v>
      </c>
    </row>
    <row r="61" spans="8:13" ht="12.75">
      <c r="H61">
        <f t="shared" si="3"/>
        <v>57.69016371190378</v>
      </c>
      <c r="I61">
        <f t="shared" si="4"/>
        <v>135.99083513478445</v>
      </c>
      <c r="K61">
        <f t="shared" si="5"/>
        <v>0.004849072471294762</v>
      </c>
      <c r="L61">
        <f t="shared" si="6"/>
        <v>2.7640981381249747</v>
      </c>
      <c r="M61">
        <f t="shared" si="7"/>
        <v>6</v>
      </c>
    </row>
    <row r="62" spans="8:13" ht="12.75">
      <c r="H62">
        <f t="shared" si="3"/>
        <v>55.05244605190191</v>
      </c>
      <c r="I62">
        <f t="shared" si="4"/>
        <v>129.77304332499264</v>
      </c>
      <c r="K62">
        <f t="shared" si="5"/>
        <v>0.004849072471294762</v>
      </c>
      <c r="L62">
        <f t="shared" si="6"/>
        <v>2.6377176600018712</v>
      </c>
      <c r="M62">
        <f t="shared" si="7"/>
        <v>7</v>
      </c>
    </row>
    <row r="63" spans="8:13" ht="12.75">
      <c r="H63">
        <f t="shared" si="3"/>
        <v>52.53533048428845</v>
      </c>
      <c r="I63">
        <f t="shared" si="4"/>
        <v>123.83954225399654</v>
      </c>
      <c r="K63">
        <f t="shared" si="5"/>
        <v>0.004849072471294762</v>
      </c>
      <c r="L63">
        <f t="shared" si="6"/>
        <v>2.517115567613457</v>
      </c>
      <c r="M63">
        <f t="shared" si="7"/>
        <v>8</v>
      </c>
    </row>
    <row r="64" spans="8:13" ht="12.75">
      <c r="H64">
        <f t="shared" si="3"/>
        <v>50.133302823482055</v>
      </c>
      <c r="I64">
        <f t="shared" si="4"/>
        <v>118.17733354123962</v>
      </c>
      <c r="K64">
        <f t="shared" si="5"/>
        <v>0.004849072471294762</v>
      </c>
      <c r="L64">
        <f t="shared" si="6"/>
        <v>2.4020276608063966</v>
      </c>
      <c r="M64">
        <f t="shared" si="7"/>
        <v>9</v>
      </c>
    </row>
    <row r="65" spans="8:13" ht="12.75">
      <c r="H65">
        <f t="shared" si="3"/>
        <v>47.841101004258675</v>
      </c>
      <c r="I65">
        <f t="shared" si="4"/>
        <v>112.77401311992247</v>
      </c>
      <c r="K65">
        <f t="shared" si="5"/>
        <v>0.004849072471294762</v>
      </c>
      <c r="L65">
        <f t="shared" si="6"/>
        <v>2.2922018192233766</v>
      </c>
      <c r="M65">
        <f t="shared" si="7"/>
        <v>10</v>
      </c>
    </row>
    <row r="66" spans="8:13" ht="12.75">
      <c r="H66">
        <f t="shared" si="3"/>
        <v>45.653703554269676</v>
      </c>
      <c r="I66">
        <f t="shared" si="4"/>
        <v>107.61774406370687</v>
      </c>
      <c r="K66">
        <f t="shared" si="5"/>
        <v>0.004849072471294762</v>
      </c>
      <c r="L66">
        <f t="shared" si="6"/>
        <v>2.1873974499890014</v>
      </c>
      <c r="M66">
        <f t="shared" si="7"/>
        <v>11</v>
      </c>
    </row>
    <row r="67" spans="8:13" ht="12.75">
      <c r="H67">
        <f t="shared" si="3"/>
        <v>43.56631859362101</v>
      </c>
      <c r="I67">
        <f t="shared" si="4"/>
        <v>102.69723065584097</v>
      </c>
      <c r="K67">
        <f t="shared" si="5"/>
        <v>0.004849072471294762</v>
      </c>
      <c r="L67">
        <f t="shared" si="6"/>
        <v>2.087384960648665</v>
      </c>
      <c r="M67">
        <f t="shared" si="7"/>
        <v>12</v>
      </c>
    </row>
    <row r="68" spans="8:13" ht="12.75">
      <c r="H68">
        <f t="shared" si="3"/>
        <v>41.574373337415224</v>
      </c>
      <c r="I68">
        <f t="shared" si="4"/>
        <v>98.00169364389967</v>
      </c>
      <c r="K68">
        <f t="shared" si="5"/>
        <v>0.004849072471294762</v>
      </c>
      <c r="L68">
        <f t="shared" si="6"/>
        <v>1.991945256205788</v>
      </c>
      <c r="M68">
        <f t="shared" si="7"/>
        <v>13</v>
      </c>
    </row>
    <row r="69" spans="8:13" ht="12.75">
      <c r="H69">
        <f t="shared" si="3"/>
        <v>39.67350407825964</v>
      </c>
      <c r="I69">
        <f t="shared" si="4"/>
        <v>93.52084662593103</v>
      </c>
      <c r="K69">
        <f t="shared" si="5"/>
        <v>0.004849072471294762</v>
      </c>
      <c r="L69">
        <f t="shared" si="6"/>
        <v>1.9008692591555871</v>
      </c>
      <c r="M69">
        <f t="shared" si="7"/>
        <v>14</v>
      </c>
    </row>
    <row r="70" spans="8:13" ht="12.75">
      <c r="H70">
        <f t="shared" si="3"/>
        <v>37.85954662679571</v>
      </c>
      <c r="I70">
        <f t="shared" si="4"/>
        <v>89.24487351627863</v>
      </c>
      <c r="K70">
        <f t="shared" si="5"/>
        <v>0.004849072471294762</v>
      </c>
      <c r="L70">
        <f t="shared" si="6"/>
        <v>1.8139574514639272</v>
      </c>
      <c r="M70">
        <f t="shared" si="7"/>
        <v>15</v>
      </c>
    </row>
    <row r="71" spans="8:13" ht="12.75">
      <c r="H71">
        <f t="shared" si="3"/>
        <v>36.12852718930783</v>
      </c>
      <c r="I71">
        <f t="shared" si="4"/>
        <v>85.16440704171481</v>
      </c>
      <c r="K71">
        <f t="shared" si="5"/>
        <v>0.004849072471294762</v>
      </c>
      <c r="L71">
        <f t="shared" si="6"/>
        <v>1.7310194374878787</v>
      </c>
      <c r="M71">
        <f t="shared" si="7"/>
        <v>16</v>
      </c>
    </row>
    <row r="72" spans="8:13" ht="12.75">
      <c r="H72">
        <f t="shared" si="3"/>
        <v>34.476653662427346</v>
      </c>
      <c r="I72">
        <f t="shared" si="4"/>
        <v>81.27050822077652</v>
      </c>
      <c r="K72">
        <f t="shared" si="5"/>
        <v>0.004849072471294762</v>
      </c>
      <c r="L72">
        <f t="shared" si="6"/>
        <v>1.6518735268804843</v>
      </c>
      <c r="M72">
        <f t="shared" si="7"/>
        <v>17</v>
      </c>
    </row>
    <row r="73" spans="8:13" ht="12.75">
      <c r="H73">
        <f t="shared" si="3"/>
        <v>32.900307325861334</v>
      </c>
      <c r="I73">
        <f t="shared" si="4"/>
        <v>77.55464678134994</v>
      </c>
      <c r="K73">
        <f t="shared" si="5"/>
        <v>0.004849072471294762</v>
      </c>
      <c r="L73">
        <f t="shared" si="6"/>
        <v>1.5763463365660084</v>
      </c>
      <c r="M73">
        <f t="shared" si="7"/>
        <v>18</v>
      </c>
    </row>
    <row r="74" spans="8:13" ht="12.75">
      <c r="H74">
        <f t="shared" si="3"/>
        <v>31.396034914947602</v>
      </c>
      <c r="I74">
        <f t="shared" si="4"/>
        <v>74.00868247360499</v>
      </c>
      <c r="K74">
        <f t="shared" si="5"/>
        <v>0.004849072471294762</v>
      </c>
      <c r="L74">
        <f t="shared" si="6"/>
        <v>1.5042724109137318</v>
      </c>
      <c r="M74">
        <f t="shared" si="7"/>
        <v>19</v>
      </c>
    </row>
    <row r="75" spans="8:13" ht="12.75">
      <c r="H75">
        <f t="shared" si="3"/>
        <v>29.96054105566939</v>
      </c>
      <c r="I75">
        <f t="shared" si="4"/>
        <v>70.62484723734237</v>
      </c>
      <c r="K75">
        <f t="shared" si="5"/>
        <v>0.004849072471294762</v>
      </c>
      <c r="L75">
        <f t="shared" si="6"/>
        <v>1.4354938592782125</v>
      </c>
      <c r="M75">
        <f t="shared" si="7"/>
        <v>20</v>
      </c>
    </row>
    <row r="76" spans="8:13" ht="12.75">
      <c r="H76">
        <f t="shared" si="3"/>
        <v>28.59068104555741</v>
      </c>
      <c r="I76">
        <f t="shared" si="4"/>
        <v>67.39572818468775</v>
      </c>
      <c r="K76">
        <f t="shared" si="5"/>
        <v>0.004849072471294762</v>
      </c>
      <c r="L76">
        <f t="shared" si="6"/>
        <v>1.369860010111979</v>
      </c>
      <c r="M76">
        <f t="shared" si="7"/>
        <v>21</v>
      </c>
    </row>
    <row r="77" spans="8:13" ht="12.75">
      <c r="H77">
        <f t="shared" si="3"/>
        <v>27.283453964664474</v>
      </c>
      <c r="I77">
        <f t="shared" si="4"/>
        <v>64.31425136085348</v>
      </c>
      <c r="K77">
        <f t="shared" si="5"/>
        <v>0.004849072471294762</v>
      </c>
      <c r="L77">
        <f t="shared" si="6"/>
        <v>1.3072270808929356</v>
      </c>
      <c r="M77">
        <f t="shared" si="7"/>
        <v>22</v>
      </c>
    </row>
    <row r="78" spans="8:13" ht="12.75">
      <c r="H78">
        <f t="shared" si="3"/>
        <v>26.03599610152109</v>
      </c>
      <c r="I78">
        <f t="shared" si="4"/>
        <v>61.37366624739299</v>
      </c>
      <c r="K78">
        <f t="shared" si="5"/>
        <v>0.004849072471294762</v>
      </c>
      <c r="L78">
        <f t="shared" si="6"/>
        <v>1.247457863143385</v>
      </c>
      <c r="M78">
        <f t="shared" si="7"/>
        <v>23</v>
      </c>
    </row>
    <row r="79" spans="8:13" ht="12.75">
      <c r="H79">
        <f t="shared" si="3"/>
        <v>24.845574679670428</v>
      </c>
      <c r="I79">
        <f t="shared" si="4"/>
        <v>58.567530973999666</v>
      </c>
      <c r="K79">
        <f t="shared" si="5"/>
        <v>0.004849072471294762</v>
      </c>
      <c r="L79">
        <f t="shared" si="6"/>
        <v>1.1904214218506635</v>
      </c>
      <c r="M79">
        <f t="shared" si="7"/>
        <v>24</v>
      </c>
    </row>
    <row r="80" spans="8:13" ht="12.75">
      <c r="H80">
        <f t="shared" si="3"/>
        <v>23.70958187103953</v>
      </c>
      <c r="I80">
        <f t="shared" si="4"/>
        <v>55.88969820645373</v>
      </c>
      <c r="K80">
        <f t="shared" si="5"/>
        <v>0.004849072471294762</v>
      </c>
      <c r="L80">
        <f t="shared" si="6"/>
        <v>1.1359928086309004</v>
      </c>
      <c r="M80">
        <f t="shared" si="7"/>
        <v>25</v>
      </c>
    </row>
    <row r="81" spans="8:13" ht="12.75">
      <c r="H81">
        <f t="shared" si="3"/>
        <v>22.62552908303198</v>
      </c>
      <c r="I81">
        <f t="shared" si="4"/>
        <v>53.334301679802536</v>
      </c>
      <c r="K81">
        <f t="shared" si="5"/>
        <v>0.004849072471294762</v>
      </c>
      <c r="L81">
        <f t="shared" si="6"/>
        <v>1.0840527880075481</v>
      </c>
      <c r="M81">
        <f t="shared" si="7"/>
        <v>26</v>
      </c>
    </row>
    <row r="82" spans="8:13" ht="12.75">
      <c r="H82">
        <f t="shared" si="3"/>
        <v>21.59104150682694</v>
      </c>
      <c r="I82">
        <f t="shared" si="4"/>
        <v>50.895743347272536</v>
      </c>
      <c r="K82">
        <f t="shared" si="5"/>
        <v>0.004849072471294762</v>
      </c>
      <c r="L82">
        <f t="shared" si="6"/>
        <v>1.0344875762050418</v>
      </c>
      <c r="M82">
        <f t="shared" si="7"/>
        <v>27</v>
      </c>
    </row>
    <row r="83" spans="8:13" ht="12.75">
      <c r="H83">
        <f t="shared" si="3"/>
        <v>20.60385291494157</v>
      </c>
      <c r="I83">
        <f t="shared" si="4"/>
        <v>48.568681116760565</v>
      </c>
      <c r="K83">
        <f t="shared" si="5"/>
        <v>0.004849072471294762</v>
      </c>
      <c r="L83">
        <f t="shared" si="6"/>
        <v>0.9871885918853711</v>
      </c>
      <c r="M83">
        <f t="shared" si="7"/>
        <v>28</v>
      </c>
    </row>
    <row r="84" spans="8:13" ht="12.75">
      <c r="H84">
        <f t="shared" si="3"/>
        <v>19.66180069666006</v>
      </c>
      <c r="I84">
        <f t="shared" si="4"/>
        <v>46.348017148038906</v>
      </c>
      <c r="K84">
        <f t="shared" si="5"/>
        <v>0.004849072471294762</v>
      </c>
      <c r="L84">
        <f t="shared" si="6"/>
        <v>0.9420522182815096</v>
      </c>
      <c r="M84">
        <f t="shared" si="7"/>
        <v>29</v>
      </c>
    </row>
    <row r="85" spans="8:13" ht="12.75">
      <c r="H85">
        <f t="shared" si="3"/>
        <v>18.762821120453445</v>
      </c>
      <c r="I85">
        <f t="shared" si="4"/>
        <v>44.228886685037175</v>
      </c>
      <c r="K85">
        <f t="shared" si="5"/>
        <v>0.004849072471294762</v>
      </c>
      <c r="L85">
        <f t="shared" si="6"/>
        <v>0.8989795762066122</v>
      </c>
      <c r="M85">
        <f t="shared" si="7"/>
        <v>30</v>
      </c>
    </row>
    <row r="86" spans="8:13" ht="12.75">
      <c r="H86">
        <f t="shared" si="3"/>
        <v>17.904944813011728</v>
      </c>
      <c r="I86">
        <f t="shared" si="4"/>
        <v>42.206647398736244</v>
      </c>
      <c r="K86">
        <f t="shared" si="5"/>
        <v>0.004849072471294762</v>
      </c>
      <c r="L86">
        <f t="shared" si="6"/>
        <v>0.8578763074417168</v>
      </c>
      <c r="M86">
        <f t="shared" si="7"/>
        <v>31</v>
      </c>
    </row>
    <row r="87" spans="8:13" ht="12.75">
      <c r="H87">
        <f t="shared" si="3"/>
        <v>17.086292444984302</v>
      </c>
      <c r="I87">
        <f t="shared" si="4"/>
        <v>40.27686921732771</v>
      </c>
      <c r="K87">
        <f t="shared" si="5"/>
        <v>0.004849072471294762</v>
      </c>
      <c r="L87">
        <f t="shared" si="6"/>
        <v>0.8186523680274265</v>
      </c>
      <c r="M87">
        <f t="shared" si="7"/>
        <v>32</v>
      </c>
    </row>
    <row r="88" spans="8:13" ht="12.75">
      <c r="H88">
        <f t="shared" si="3"/>
        <v>16.30507061397757</v>
      </c>
      <c r="I88">
        <f t="shared" si="4"/>
        <v>38.43532462136031</v>
      </c>
      <c r="K88">
        <f t="shared" si="5"/>
        <v>0.004849072471294762</v>
      </c>
      <c r="L88">
        <f t="shared" si="6"/>
        <v>0.7812218310067328</v>
      </c>
      <c r="M88">
        <f t="shared" si="7"/>
        <v>33</v>
      </c>
    </row>
    <row r="89" spans="8:13" ht="12.75">
      <c r="H89">
        <f t="shared" si="3"/>
        <v>15.559567915790705</v>
      </c>
      <c r="I89">
        <f t="shared" si="4"/>
        <v>36.677979382612996</v>
      </c>
      <c r="K89">
        <f t="shared" si="5"/>
        <v>0.004849072471294762</v>
      </c>
      <c r="L89">
        <f t="shared" si="6"/>
        <v>0.7455026981868642</v>
      </c>
      <c r="M89">
        <f t="shared" si="7"/>
        <v>34</v>
      </c>
    </row>
    <row r="90" spans="8:13" ht="12.75">
      <c r="H90">
        <f t="shared" si="3"/>
        <v>14.848151195282924</v>
      </c>
      <c r="I90">
        <f t="shared" si="4"/>
        <v>35.00098372640653</v>
      </c>
      <c r="K90">
        <f t="shared" si="5"/>
        <v>0.004849072471294762</v>
      </c>
      <c r="L90">
        <f t="shared" si="6"/>
        <v>0.7114167205077822</v>
      </c>
      <c r="M90">
        <f t="shared" si="7"/>
        <v>35</v>
      </c>
    </row>
    <row r="91" spans="8:13" ht="12.75">
      <c r="H91">
        <f t="shared" si="3"/>
        <v>14.169261968659109</v>
      </c>
      <c r="I91">
        <f t="shared" si="4"/>
        <v>33.400663897993034</v>
      </c>
      <c r="K91">
        <f t="shared" si="5"/>
        <v>0.004849072471294762</v>
      </c>
      <c r="L91">
        <f t="shared" si="6"/>
        <v>0.6788892266238155</v>
      </c>
      <c r="M91">
        <f t="shared" si="7"/>
        <v>36</v>
      </c>
    </row>
    <row r="92" spans="8:13" ht="12.75">
      <c r="H92">
        <f t="shared" si="3"/>
        <v>13.521413009336202</v>
      </c>
      <c r="I92">
        <f t="shared" si="4"/>
        <v>31.87351411454834</v>
      </c>
      <c r="K92">
        <f t="shared" si="5"/>
        <v>0.004849072471294762</v>
      </c>
      <c r="L92">
        <f t="shared" si="6"/>
        <v>0.6478489593229073</v>
      </c>
      <c r="M92">
        <f t="shared" si="7"/>
        <v>37</v>
      </c>
    </row>
    <row r="93" spans="8:13" ht="12.75">
      <c r="H93">
        <f t="shared" si="3"/>
        <v>12.903185089911076</v>
      </c>
      <c r="I93">
        <f t="shared" si="4"/>
        <v>30.41618888513639</v>
      </c>
      <c r="K93">
        <f t="shared" si="5"/>
        <v>0.004849072471294762</v>
      </c>
      <c r="L93">
        <f t="shared" si="6"/>
        <v>0.6182279194251256</v>
      </c>
      <c r="M93">
        <f t="shared" si="7"/>
        <v>38</v>
      </c>
    </row>
    <row r="94" spans="8:13" ht="12.75">
      <c r="H94">
        <f t="shared" si="3"/>
        <v>12.31322387309261</v>
      </c>
      <c r="I94">
        <f t="shared" si="4"/>
        <v>29.025495681821344</v>
      </c>
      <c r="K94">
        <f t="shared" si="5"/>
        <v>0.004849072471294762</v>
      </c>
      <c r="L94">
        <f t="shared" si="6"/>
        <v>0.5899612168184664</v>
      </c>
      <c r="M94">
        <f t="shared" si="7"/>
        <v>39</v>
      </c>
    </row>
    <row r="95" spans="8:13" ht="12.75">
      <c r="H95">
        <f t="shared" si="3"/>
        <v>11.750236944786991</v>
      </c>
      <c r="I95">
        <f t="shared" si="4"/>
        <v>27.698387945872057</v>
      </c>
      <c r="K95">
        <f t="shared" si="5"/>
        <v>0.004849072471294762</v>
      </c>
      <c r="L95">
        <f t="shared" si="6"/>
        <v>0.5629869283056195</v>
      </c>
      <c r="M95">
        <f t="shared" si="7"/>
        <v>40</v>
      </c>
    </row>
    <row r="96" spans="8:13" ht="12.75">
      <c r="H96">
        <f t="shared" si="3"/>
        <v>11.212990982836708</v>
      </c>
      <c r="I96">
        <f t="shared" si="4"/>
        <v>26.431958413737892</v>
      </c>
      <c r="K96">
        <f t="shared" si="5"/>
        <v>0.004849072471294762</v>
      </c>
      <c r="L96">
        <f t="shared" si="6"/>
        <v>0.5372459619502835</v>
      </c>
      <c r="M96">
        <f t="shared" si="7"/>
        <v>41</v>
      </c>
    </row>
    <row r="97" spans="8:13" ht="12.75">
      <c r="H97">
        <f t="shared" si="3"/>
        <v>10.70030905521085</v>
      </c>
      <c r="I97">
        <f t="shared" si="4"/>
        <v>25.22343274817516</v>
      </c>
      <c r="K97">
        <f t="shared" si="5"/>
        <v>0.004849072471294762</v>
      </c>
      <c r="L97">
        <f t="shared" si="6"/>
        <v>0.5126819276258575</v>
      </c>
      <c r="M97">
        <f t="shared" si="7"/>
        <v>42</v>
      </c>
    </row>
    <row r="98" spans="8:13" ht="12.75">
      <c r="H98">
        <f t="shared" si="3"/>
        <v>10.211068041727927</v>
      </c>
      <c r="I98">
        <f t="shared" si="4"/>
        <v>24.070163460572104</v>
      </c>
      <c r="K98">
        <f t="shared" si="5"/>
        <v>0.004849072471294762</v>
      </c>
      <c r="L98">
        <f t="shared" si="6"/>
        <v>0.4892410134829238</v>
      </c>
      <c r="M98">
        <f t="shared" si="7"/>
        <v>43</v>
      </c>
    </row>
    <row r="99" spans="8:13" ht="12.75">
      <c r="H99">
        <f t="shared" si="3"/>
        <v>9.744196173663026</v>
      </c>
      <c r="I99">
        <f t="shared" si="4"/>
        <v>22.969624111158154</v>
      </c>
      <c r="K99">
        <f t="shared" si="5"/>
        <v>0.004849072471294762</v>
      </c>
      <c r="L99">
        <f t="shared" si="6"/>
        <v>0.46687186806490105</v>
      </c>
      <c r="M99">
        <f t="shared" si="7"/>
        <v>44</v>
      </c>
    </row>
    <row r="100" spans="8:13" ht="12.75">
      <c r="H100">
        <f t="shared" si="3"/>
        <v>9.298670685849403</v>
      </c>
      <c r="I100">
        <f t="shared" si="4"/>
        <v>21.91940377439206</v>
      </c>
      <c r="K100">
        <f t="shared" si="5"/>
        <v>0.004849072471294762</v>
      </c>
      <c r="L100">
        <f t="shared" si="6"/>
        <v>0.4455254878136217</v>
      </c>
      <c r="M100">
        <f t="shared" si="7"/>
        <v>45</v>
      </c>
    </row>
    <row r="101" spans="8:13" ht="12.75">
      <c r="H101">
        <f t="shared" si="3"/>
        <v>8.873515576131007</v>
      </c>
      <c r="I101">
        <f t="shared" si="4"/>
        <v>20.91720175740427</v>
      </c>
      <c r="K101">
        <f t="shared" si="5"/>
        <v>0.004849072471294762</v>
      </c>
      <c r="L101">
        <f t="shared" si="6"/>
        <v>0.42515510971839615</v>
      </c>
      <c r="M101">
        <f t="shared" si="7"/>
        <v>46</v>
      </c>
    </row>
    <row r="102" spans="8:13" ht="12.75">
      <c r="H102">
        <f t="shared" si="3"/>
        <v>8.467799467257617</v>
      </c>
      <c r="I102">
        <f t="shared" si="4"/>
        <v>19.960822559923454</v>
      </c>
      <c r="K102">
        <f t="shared" si="5"/>
        <v>0.004849072471294762</v>
      </c>
      <c r="L102">
        <f t="shared" si="6"/>
        <v>0.4057161088733899</v>
      </c>
      <c r="M102">
        <f t="shared" si="7"/>
        <v>47</v>
      </c>
    </row>
  </sheetData>
  <printOptions/>
  <pageMargins left="0.75" right="0.75" top="1" bottom="1"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Lars</dc:creator>
  <cp:keywords/>
  <dc:description/>
  <cp:lastModifiedBy> Lars</cp:lastModifiedBy>
  <dcterms:created xsi:type="dcterms:W3CDTF">2009-08-29T16:36:35Z</dcterms:created>
  <dcterms:modified xsi:type="dcterms:W3CDTF">2009-09-01T14:33:30Z</dcterms:modified>
  <cp:category/>
  <cp:version/>
  <cp:contentType/>
  <cp:contentStatus/>
</cp:coreProperties>
</file>